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iuclaudia-maria/Desktop/"/>
    </mc:Choice>
  </mc:AlternateContent>
  <xr:revisionPtr revIDLastSave="0" documentId="13_ncr:1_{3722479E-3809-334F-AAAE-2B47B0DCAF5D}" xr6:coauthVersionLast="47" xr6:coauthVersionMax="47" xr10:uidLastSave="{00000000-0000-0000-0000-000000000000}"/>
  <bookViews>
    <workbookView xWindow="0" yWindow="460" windowWidth="28800" windowHeight="16280" activeTab="2" xr2:uid="{00000000-000D-0000-FFFF-FFFF00000000}"/>
  </bookViews>
  <sheets>
    <sheet name="Lucrez acum" sheetId="1" r:id="rId1"/>
    <sheet name="Sheet4" sheetId="4" r:id="rId2"/>
    <sheet name="Sheet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D12" i="1"/>
  <c r="E12" i="1"/>
  <c r="F12" i="1"/>
  <c r="G12" i="1"/>
  <c r="H12" i="1"/>
  <c r="I12" i="1"/>
  <c r="J12" i="1"/>
  <c r="K12" i="1"/>
  <c r="L12" i="1"/>
  <c r="M12" i="1"/>
  <c r="B12" i="1"/>
  <c r="C8" i="3"/>
  <c r="C9" i="3"/>
  <c r="D9" i="3" s="1"/>
  <c r="F9" i="3" s="1"/>
  <c r="C10" i="3"/>
  <c r="D10" i="3" s="1"/>
  <c r="F10" i="3" s="1"/>
  <c r="C11" i="3"/>
  <c r="D11" i="3" s="1"/>
  <c r="F11" i="3" s="1"/>
  <c r="C12" i="3"/>
  <c r="C13" i="3"/>
  <c r="D13" i="3" s="1"/>
  <c r="F13" i="3" s="1"/>
  <c r="C14" i="3"/>
  <c r="C15" i="3"/>
  <c r="D15" i="3" s="1"/>
  <c r="F15" i="3" s="1"/>
  <c r="C16" i="3"/>
  <c r="C17" i="3"/>
  <c r="C18" i="3"/>
  <c r="D18" i="3" s="1"/>
  <c r="F18" i="3" s="1"/>
  <c r="C19" i="3"/>
  <c r="D19" i="3" s="1"/>
  <c r="F19" i="3" s="1"/>
  <c r="C7" i="3"/>
  <c r="C20" i="3" s="1"/>
  <c r="D8" i="3"/>
  <c r="F8" i="3" s="1"/>
  <c r="D12" i="3"/>
  <c r="F12" i="3" s="1"/>
  <c r="D14" i="3"/>
  <c r="F14" i="3" s="1"/>
  <c r="D16" i="3"/>
  <c r="F16" i="3" s="1"/>
  <c r="D17" i="3"/>
  <c r="F17" i="3" s="1"/>
  <c r="B20" i="3"/>
  <c r="B21" i="4"/>
  <c r="O16" i="1"/>
  <c r="O6" i="1"/>
  <c r="O7" i="1"/>
  <c r="O8" i="1"/>
  <c r="O9" i="1"/>
  <c r="O5" i="1"/>
  <c r="F17" i="4"/>
  <c r="G14" i="4" s="1"/>
  <c r="H14" i="4" s="1"/>
  <c r="H21" i="4"/>
  <c r="E8" i="3" l="1"/>
  <c r="E12" i="3"/>
  <c r="E19" i="3"/>
  <c r="E18" i="3"/>
  <c r="E13" i="3"/>
  <c r="E11" i="3"/>
  <c r="E10" i="3"/>
  <c r="E9" i="3"/>
  <c r="E16" i="3"/>
  <c r="E17" i="3"/>
  <c r="E15" i="3"/>
  <c r="E14" i="3"/>
  <c r="D7" i="3"/>
  <c r="F7" i="3" s="1"/>
  <c r="D20" i="3"/>
  <c r="G11" i="4"/>
  <c r="H11" i="4" s="1"/>
  <c r="G13" i="4"/>
  <c r="H13" i="4" s="1"/>
  <c r="G10" i="4"/>
  <c r="H10" i="4" s="1"/>
  <c r="G9" i="4"/>
  <c r="H9" i="4" s="1"/>
  <c r="G16" i="4"/>
  <c r="H16" i="4" s="1"/>
  <c r="G15" i="4"/>
  <c r="H15" i="4" s="1"/>
  <c r="G12" i="4"/>
  <c r="H12" i="4" s="1"/>
  <c r="G10" i="1" l="1"/>
  <c r="B10" i="1"/>
  <c r="C10" i="1" l="1"/>
  <c r="D10" i="1"/>
  <c r="E10" i="1"/>
  <c r="F10" i="1"/>
  <c r="H10" i="1"/>
  <c r="I10" i="1"/>
  <c r="J10" i="1"/>
  <c r="K10" i="1"/>
  <c r="L10" i="1"/>
  <c r="M10" i="1"/>
  <c r="O10" i="1" l="1"/>
  <c r="Q10" i="1" l="1"/>
  <c r="B11" i="1"/>
  <c r="G11" i="1"/>
  <c r="E11" i="1"/>
  <c r="H11" i="1"/>
  <c r="I11" i="1"/>
  <c r="K11" i="1"/>
  <c r="L11" i="1"/>
  <c r="C11" i="1"/>
  <c r="D11" i="1"/>
  <c r="F11" i="1"/>
  <c r="J11" i="1"/>
  <c r="M11" i="1"/>
  <c r="F20" i="3"/>
  <c r="E7" i="3"/>
  <c r="E20" i="3" s="1"/>
</calcChain>
</file>

<file path=xl/sharedStrings.xml><?xml version="1.0" encoding="utf-8"?>
<sst xmlns="http://schemas.openxmlformats.org/spreadsheetml/2006/main" count="65" uniqueCount="38">
  <si>
    <t>FABIZ</t>
  </si>
  <si>
    <t>AMP</t>
  </si>
  <si>
    <t>BT</t>
  </si>
  <si>
    <t>CSIE</t>
  </si>
  <si>
    <t>CIG</t>
  </si>
  <si>
    <t>ETA</t>
  </si>
  <si>
    <t>EAM</t>
  </si>
  <si>
    <t>FABBV</t>
  </si>
  <si>
    <t>MAN</t>
  </si>
  <si>
    <t>MRK</t>
  </si>
  <si>
    <t>REI</t>
  </si>
  <si>
    <t>IL</t>
  </si>
  <si>
    <t>IIL</t>
  </si>
  <si>
    <t>IIIL</t>
  </si>
  <si>
    <t>IM</t>
  </si>
  <si>
    <t>IIM</t>
  </si>
  <si>
    <t>TOTAL</t>
  </si>
  <si>
    <t>DREPT</t>
  </si>
  <si>
    <t>TOTAL CU ID si IFR</t>
  </si>
  <si>
    <t>ANEXA I</t>
  </si>
  <si>
    <t>FACULTATE</t>
  </si>
  <si>
    <t>STUDENȚI BENEFICIARI</t>
  </si>
  <si>
    <t>STUDENȚI CU REZULTATE DEOSEBITE OBȚINUTE LA ÎNVĂȚĂTURĂ</t>
  </si>
  <si>
    <t>din care
STUDENȚI CARE AU AVUT ACTIVITĂȚI ÎN CADRUL ORGANIZAT AL UNIVERSITĂȚII (minimum 15%)</t>
  </si>
  <si>
    <t>DA</t>
  </si>
  <si>
    <t>În cazul studenților reprezentând cazuri sociale, redistribuirea locurilor se face pe baza aceluiași criteriu, în conformitate cu lista de rezerve stabilită conform art. 22 din Metodologie. În cazul în care la nivelul universității sau la nivelul fiecărei facultăți nu sunt suficiente cereri din partea studenților proveniți din medii socio-economice defavorizate, locurile rămase libere se vor redistribui proporțional în cadrul aceleiași facultăți la studenții din lista de rezerve. 
În cazul în care nu sunt suficienți studenți integraliști, redistribuirea se va face pe baza listelor cu rezerve și, mai departe, locurile rămase disponibile vor fi redistribuite în cadrul Universității.
În cazul în care nu sunt suficienți studenți care au aplicat pentru un loc de tabără, acestea se vor redistribui proporțional în cadrul celorlalte facultăți.
În cazul în care nu sunt suficiente cereri din partea studenților care au avut activități în cadru organizat al Universității, locurile rămase disponibile se vor redistribui către categoria B.</t>
  </si>
  <si>
    <t xml:space="preserve">
CAZURI SOCIALE (minimum 20%)</t>
  </si>
  <si>
    <t>REZULTATE PROF (maximum 85%)</t>
  </si>
  <si>
    <t>TOTAL ASE</t>
  </si>
  <si>
    <t>ANEXA 1</t>
  </si>
  <si>
    <t>NUMĂR LOCURI ATRIBUITE PE FACULTĂȚI</t>
  </si>
  <si>
    <t>depuse</t>
  </si>
  <si>
    <t>VIN IN PLUS</t>
  </si>
  <si>
    <t>DOCTORAT</t>
  </si>
  <si>
    <t>Doctorat</t>
  </si>
  <si>
    <t>REZULTATE TOTAL</t>
  </si>
  <si>
    <t xml:space="preserve">a) cazuri sociale – studenți orfani de ambii părinți, cei proveniți din casele de copii sau plasament familial, romi, absolvenți ai liceelor din mediul rural sau din orașe cu mai puțin de 10.000 de locuitori și cei care beneficiază de burse sociale, aceste categorii reprezentând minimum 20% (în limita locurilor solicitate) din locurile repartizate universităților; b) studenții cu rezultate deosebite obținute la învățătură în anul precedent de școlarizare, studenții integraliști (studenții care au promovat examenele la toate disciplinele de studiu din anul anterior de școlarizare), iar în cazul studenților din anul I, studenții care sunt integraliști pe semestrul I din anul în curs de școlarizare 2022-2023, în pondere de maxim 85%, cei care au avut activități în cadru organizat, al universităților, la diverse manifestări culturale, artistice, științifice, sportive și de voluntariat în pondere de minim 15% dintre aceștia. Procentele se aplică la numărul de locuri rămase după distribuirea locurilor pentru cazurile sociale prevăzute la lit.a);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</si>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</sst>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charset val="238"/>
      <scheme val="minor"/>
    </font>
    <font>
      <sz val="12"/>
      <name val="Times New Roman"/>
      <family val="1"/>
      <charset val="238"/>
    </font>
    <font>
      <sz val="12"/>
      <color rgb="FFFF0000"/>
      <name val="Times New Roman"/>
      <family val="1"/>
      <charset val="238"/>
    </font>
    <font>
      <sz val="12"/>
      <color theme="1"/>
      <name val="Times New Roman"/>
      <family val="1"/>
      <charset val="238"/>
    </font>
    <font>
      <b/>
      <sz val="12"/>
      <color theme="1"/>
      <name val="Times New Roman"/>
      <family val="1"/>
      <charset val="238"/>
    </font>
    <font>
      <b/>
      <sz val="12"/>
      <name val="Times New Roman"/>
      <family val="1"/>
      <charset val="238"/>
    </font>
    <font>
      <b/>
      <sz val="14"/>
      <color rgb="FF7030A0"/>
      <name val="Times New Roman"/>
      <family val="1"/>
      <charset val="238"/>
    </font>
    <font>
      <sz val="11"/>
      <color theme="1"/>
      <name val="Calibri"/>
      <family val="2"/>
      <charset val="238"/>
      <scheme val="minor"/>
    </font>
    <font>
      <b/>
      <sz val="12"/>
      <color theme="1"/>
      <name val="Times New Roman"/>
      <family val="1"/>
    </font>
    <font>
      <sz val="12"/>
      <color theme="1"/>
      <name val="Times New Roman"/>
      <family val="1"/>
    </font>
    <font>
      <sz val="14"/>
      <color theme="1"/>
      <name val="Times New Roman"/>
      <family val="1"/>
      <charset val="238"/>
    </font>
    <font>
      <b/>
      <sz val="14"/>
      <color theme="1"/>
      <name val="Times New Roman"/>
      <family val="1"/>
      <charset val="238"/>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auto="1"/>
      </left>
      <right/>
      <top style="thin">
        <color auto="1"/>
      </top>
      <bottom/>
      <diagonal/>
    </border>
  </borders>
  <cellStyleXfs count="2">
    <xf numFmtId="0" fontId="0" fillId="0" borderId="0"/>
    <xf numFmtId="0" fontId="7" fillId="0" borderId="0"/>
  </cellStyleXfs>
  <cellXfs count="53">
    <xf numFmtId="0" fontId="0" fillId="0" borderId="0" xfId="0"/>
    <xf numFmtId="0" fontId="3" fillId="0" borderId="0" xfId="0" applyFont="1"/>
    <xf numFmtId="0" fontId="1" fillId="0" borderId="0" xfId="0" applyFont="1" applyAlignment="1">
      <alignment horizontal="center" vertical="center" wrapText="1"/>
    </xf>
    <xf numFmtId="0" fontId="3" fillId="0" borderId="0" xfId="0" applyFont="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2" xfId="0" applyFont="1" applyBorder="1"/>
    <xf numFmtId="0" fontId="3" fillId="0" borderId="7" xfId="0" applyFont="1" applyBorder="1"/>
    <xf numFmtId="0" fontId="3" fillId="0" borderId="3" xfId="0" applyFont="1" applyBorder="1"/>
    <xf numFmtId="0" fontId="3" fillId="0" borderId="8" xfId="0" applyFont="1" applyBorder="1"/>
    <xf numFmtId="0" fontId="3" fillId="0" borderId="9" xfId="0" applyFont="1" applyBorder="1"/>
    <xf numFmtId="0" fontId="4" fillId="0" borderId="10" xfId="0" applyFont="1" applyBorder="1" applyAlignment="1">
      <alignment horizontal="center" vertical="center"/>
    </xf>
    <xf numFmtId="0" fontId="5" fillId="0" borderId="0" xfId="0" applyFont="1"/>
    <xf numFmtId="0" fontId="6" fillId="0" borderId="0" xfId="0" applyFont="1"/>
    <xf numFmtId="1"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7" fillId="0" borderId="0" xfId="1"/>
    <xf numFmtId="0" fontId="9" fillId="0" borderId="11" xfId="1" applyFont="1" applyBorder="1" applyAlignment="1">
      <alignment horizontal="center" vertical="center"/>
    </xf>
    <xf numFmtId="0" fontId="9" fillId="0" borderId="11" xfId="1" applyFont="1" applyBorder="1" applyAlignment="1">
      <alignment horizontal="center" vertical="center" wrapText="1"/>
    </xf>
    <xf numFmtId="1" fontId="3" fillId="0" borderId="11" xfId="0" applyNumberFormat="1" applyFont="1" applyBorder="1" applyAlignment="1">
      <alignment horizontal="center" vertical="center"/>
    </xf>
    <xf numFmtId="0" fontId="11" fillId="0" borderId="11" xfId="1" applyFont="1" applyBorder="1" applyAlignment="1">
      <alignment horizontal="center"/>
    </xf>
    <xf numFmtId="0" fontId="10" fillId="0" borderId="11" xfId="1" applyFont="1" applyBorder="1" applyAlignment="1">
      <alignment horizontal="center" vertical="center"/>
    </xf>
    <xf numFmtId="0" fontId="12" fillId="0" borderId="0" xfId="0" applyFont="1"/>
    <xf numFmtId="0" fontId="9" fillId="2" borderId="14" xfId="1" applyFont="1" applyFill="1" applyBorder="1" applyAlignment="1">
      <alignment horizontal="center" vertical="center" wrapText="1"/>
    </xf>
    <xf numFmtId="0" fontId="4" fillId="0" borderId="21" xfId="0" applyFont="1" applyBorder="1" applyAlignment="1">
      <alignment horizontal="center" vertical="center"/>
    </xf>
    <xf numFmtId="0" fontId="2" fillId="3"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4" fillId="0" borderId="11" xfId="0" applyFont="1" applyBorder="1" applyAlignment="1">
      <alignment horizontal="center" vertical="center"/>
    </xf>
    <xf numFmtId="0" fontId="9" fillId="2" borderId="22" xfId="1" applyFont="1" applyFill="1" applyBorder="1" applyAlignment="1">
      <alignment horizontal="center" vertical="center" wrapText="1"/>
    </xf>
    <xf numFmtId="0" fontId="9" fillId="0" borderId="11" xfId="1" applyFont="1" applyBorder="1" applyAlignment="1">
      <alignment horizontal="center"/>
    </xf>
    <xf numFmtId="2" fontId="0" fillId="0" borderId="0" xfId="0" applyNumberFormat="1"/>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xf>
    <xf numFmtId="0" fontId="10" fillId="0" borderId="11" xfId="1"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0" fillId="3" borderId="0" xfId="0" applyFill="1" applyAlignment="1">
      <alignment horizontal="center" vertical="center" wrapText="1"/>
    </xf>
    <xf numFmtId="0" fontId="7" fillId="0" borderId="0" xfId="1" applyAlignment="1">
      <alignment horizontal="left" wrapText="1"/>
    </xf>
    <xf numFmtId="0" fontId="8" fillId="0" borderId="0" xfId="1" applyFont="1" applyAlignment="1">
      <alignment horizont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7" xfId="1" applyFont="1" applyBorder="1" applyAlignment="1">
      <alignment horizontal="center" vertical="center"/>
    </xf>
    <xf numFmtId="0" fontId="9" fillId="0" borderId="16" xfId="1" applyFont="1" applyBorder="1" applyAlignment="1">
      <alignment horizontal="center" vertical="center"/>
    </xf>
    <xf numFmtId="0" fontId="9" fillId="2" borderId="12"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cellXfs>
  <cellStyles count="2">
    <cellStyle name="Normal" xfId="0" builtinId="0"/>
    <cellStyle name="Normal 2" xfId="1" xr:uid="{A1E10763-384A-4FC2-997A-4C7F75ACFE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16"/>
  <sheetViews>
    <sheetView zoomScaleNormal="85" workbookViewId="0">
      <selection activeCell="B16" sqref="B16:N16"/>
    </sheetView>
  </sheetViews>
  <sheetFormatPr baseColWidth="10" defaultColWidth="9.1640625" defaultRowHeight="16" x14ac:dyDescent="0.2"/>
  <cols>
    <col min="1" max="1" width="9.1640625" style="1"/>
    <col min="2" max="6" width="9.5" style="3" bestFit="1" customWidth="1"/>
    <col min="7" max="7" width="9.5" style="3" customWidth="1"/>
    <col min="8" max="13" width="9.5" style="3" bestFit="1" customWidth="1"/>
    <col min="14" max="14" width="15.6640625" style="3" customWidth="1"/>
    <col min="15" max="15" width="20.1640625" style="1" bestFit="1" customWidth="1"/>
    <col min="16" max="16384" width="9.1640625" style="1"/>
  </cols>
  <sheetData>
    <row r="3" spans="1:17" ht="17" thickBot="1" x14ac:dyDescent="0.25">
      <c r="B3" s="2"/>
      <c r="C3" s="2"/>
      <c r="D3" s="2"/>
      <c r="E3" s="2"/>
      <c r="F3" s="2"/>
      <c r="G3" s="2"/>
      <c r="H3" s="2"/>
      <c r="I3" s="2"/>
      <c r="J3" s="2"/>
      <c r="K3" s="2"/>
      <c r="L3" s="2"/>
      <c r="M3" s="2"/>
      <c r="N3" s="2"/>
    </row>
    <row r="4" spans="1:17" ht="18" thickBot="1" x14ac:dyDescent="0.25">
      <c r="B4" s="4" t="s">
        <v>0</v>
      </c>
      <c r="C4" s="5" t="s">
        <v>1</v>
      </c>
      <c r="D4" s="5" t="s">
        <v>2</v>
      </c>
      <c r="E4" s="5" t="s">
        <v>3</v>
      </c>
      <c r="F4" s="5" t="s">
        <v>4</v>
      </c>
      <c r="G4" s="5" t="s">
        <v>17</v>
      </c>
      <c r="H4" s="5" t="s">
        <v>5</v>
      </c>
      <c r="I4" s="5" t="s">
        <v>6</v>
      </c>
      <c r="J4" s="5" t="s">
        <v>7</v>
      </c>
      <c r="K4" s="5" t="s">
        <v>8</v>
      </c>
      <c r="L4" s="5" t="s">
        <v>9</v>
      </c>
      <c r="M4" s="6" t="s">
        <v>10</v>
      </c>
      <c r="N4" s="6" t="s">
        <v>33</v>
      </c>
      <c r="O4" s="1" t="s">
        <v>18</v>
      </c>
    </row>
    <row r="5" spans="1:17" ht="17" thickBot="1" x14ac:dyDescent="0.25">
      <c r="A5" s="7" t="s">
        <v>11</v>
      </c>
      <c r="B5" s="32">
        <v>512</v>
      </c>
      <c r="C5" s="32">
        <v>457</v>
      </c>
      <c r="D5" s="32">
        <v>544</v>
      </c>
      <c r="E5" s="32">
        <v>1053</v>
      </c>
      <c r="F5" s="32">
        <v>583</v>
      </c>
      <c r="G5" s="32">
        <v>147</v>
      </c>
      <c r="H5" s="32">
        <v>321</v>
      </c>
      <c r="I5" s="32">
        <v>288</v>
      </c>
      <c r="J5" s="32">
        <v>533</v>
      </c>
      <c r="K5" s="32">
        <v>689</v>
      </c>
      <c r="L5" s="32">
        <v>537</v>
      </c>
      <c r="M5" s="33">
        <v>618</v>
      </c>
      <c r="N5" s="26"/>
      <c r="O5" s="13">
        <f>SUM(B5:M5)</f>
        <v>6282</v>
      </c>
    </row>
    <row r="6" spans="1:17" ht="17" thickBot="1" x14ac:dyDescent="0.25">
      <c r="A6" s="8" t="s">
        <v>12</v>
      </c>
      <c r="B6" s="32">
        <v>377</v>
      </c>
      <c r="C6" s="32">
        <v>376</v>
      </c>
      <c r="D6" s="32">
        <v>353</v>
      </c>
      <c r="E6" s="32">
        <v>862</v>
      </c>
      <c r="F6" s="32">
        <v>506</v>
      </c>
      <c r="G6" s="32">
        <v>115</v>
      </c>
      <c r="H6" s="32">
        <v>206</v>
      </c>
      <c r="I6" s="32">
        <v>224</v>
      </c>
      <c r="J6" s="32">
        <v>434</v>
      </c>
      <c r="K6" s="32">
        <v>562</v>
      </c>
      <c r="L6" s="32">
        <v>446</v>
      </c>
      <c r="M6" s="33">
        <v>469</v>
      </c>
      <c r="N6" s="26"/>
      <c r="O6" s="13">
        <f t="shared" ref="O6:O9" si="0">SUM(B6:M6)</f>
        <v>4930</v>
      </c>
    </row>
    <row r="7" spans="1:17" ht="17" thickBot="1" x14ac:dyDescent="0.25">
      <c r="A7" s="9" t="s">
        <v>13</v>
      </c>
      <c r="B7" s="32">
        <v>313</v>
      </c>
      <c r="C7" s="32">
        <v>306</v>
      </c>
      <c r="D7" s="32">
        <v>325</v>
      </c>
      <c r="E7" s="32">
        <v>810</v>
      </c>
      <c r="F7" s="32">
        <v>430</v>
      </c>
      <c r="G7" s="32">
        <v>108</v>
      </c>
      <c r="H7" s="32">
        <v>157</v>
      </c>
      <c r="I7" s="32">
        <v>191</v>
      </c>
      <c r="J7" s="32">
        <v>376</v>
      </c>
      <c r="K7" s="32">
        <v>456</v>
      </c>
      <c r="L7" s="32">
        <v>355</v>
      </c>
      <c r="M7" s="33">
        <v>461</v>
      </c>
      <c r="N7" s="26"/>
      <c r="O7" s="13">
        <f t="shared" si="0"/>
        <v>4288</v>
      </c>
    </row>
    <row r="8" spans="1:17" ht="17" thickBot="1" x14ac:dyDescent="0.25">
      <c r="A8" s="7" t="s">
        <v>14</v>
      </c>
      <c r="B8" s="32">
        <v>152</v>
      </c>
      <c r="C8" s="32">
        <v>100</v>
      </c>
      <c r="D8" s="32">
        <v>180</v>
      </c>
      <c r="E8" s="32">
        <v>484</v>
      </c>
      <c r="F8" s="32">
        <v>193</v>
      </c>
      <c r="G8" s="32">
        <v>16</v>
      </c>
      <c r="H8" s="32">
        <v>140</v>
      </c>
      <c r="I8" s="32">
        <v>175</v>
      </c>
      <c r="J8" s="32">
        <v>199</v>
      </c>
      <c r="K8" s="32">
        <v>202</v>
      </c>
      <c r="L8" s="32">
        <v>230</v>
      </c>
      <c r="M8" s="33">
        <v>226</v>
      </c>
      <c r="N8" s="27"/>
      <c r="O8" s="13">
        <f t="shared" si="0"/>
        <v>2297</v>
      </c>
    </row>
    <row r="9" spans="1:17" ht="17" thickBot="1" x14ac:dyDescent="0.25">
      <c r="A9" s="10" t="s">
        <v>15</v>
      </c>
      <c r="B9" s="32">
        <v>238</v>
      </c>
      <c r="C9" s="32">
        <v>60</v>
      </c>
      <c r="D9" s="32">
        <v>147</v>
      </c>
      <c r="E9" s="32">
        <v>373</v>
      </c>
      <c r="F9" s="32">
        <v>281</v>
      </c>
      <c r="G9" s="32">
        <v>12</v>
      </c>
      <c r="H9" s="32">
        <v>153</v>
      </c>
      <c r="I9" s="32">
        <v>180</v>
      </c>
      <c r="J9" s="32">
        <v>182</v>
      </c>
      <c r="K9" s="32">
        <v>291</v>
      </c>
      <c r="L9" s="32">
        <v>212</v>
      </c>
      <c r="M9" s="33">
        <v>201</v>
      </c>
      <c r="N9" s="27"/>
      <c r="O9" s="13">
        <f t="shared" si="0"/>
        <v>2330</v>
      </c>
    </row>
    <row r="10" spans="1:17" ht="19" thickBot="1" x14ac:dyDescent="0.25">
      <c r="A10" s="11" t="s">
        <v>16</v>
      </c>
      <c r="B10" s="12">
        <f>SUM(B5:B9)</f>
        <v>1592</v>
      </c>
      <c r="C10" s="12">
        <f t="shared" ref="C10:M10" si="1">SUM(C5:C9)</f>
        <v>1299</v>
      </c>
      <c r="D10" s="12">
        <f t="shared" si="1"/>
        <v>1549</v>
      </c>
      <c r="E10" s="12">
        <f t="shared" si="1"/>
        <v>3582</v>
      </c>
      <c r="F10" s="12">
        <f t="shared" si="1"/>
        <v>1993</v>
      </c>
      <c r="G10" s="12">
        <f>SUM(G5:G9)</f>
        <v>398</v>
      </c>
      <c r="H10" s="12">
        <f t="shared" si="1"/>
        <v>977</v>
      </c>
      <c r="I10" s="12">
        <f t="shared" si="1"/>
        <v>1058</v>
      </c>
      <c r="J10" s="12">
        <f t="shared" si="1"/>
        <v>1724</v>
      </c>
      <c r="K10" s="12">
        <f t="shared" si="1"/>
        <v>2200</v>
      </c>
      <c r="L10" s="12">
        <f t="shared" si="1"/>
        <v>1780</v>
      </c>
      <c r="M10" s="25">
        <f t="shared" si="1"/>
        <v>1975</v>
      </c>
      <c r="N10" s="28">
        <v>977</v>
      </c>
      <c r="O10" s="14">
        <f>SUM(B10:M10)</f>
        <v>20127</v>
      </c>
      <c r="Q10" s="1">
        <f>O10+N10</f>
        <v>21104</v>
      </c>
    </row>
    <row r="11" spans="1:17" x14ac:dyDescent="0.2">
      <c r="B11" s="3">
        <f>B10/$O$10</f>
        <v>7.9097729418194471E-2</v>
      </c>
      <c r="C11" s="3">
        <f t="shared" ref="C11:M11" si="2">C10/$O$10</f>
        <v>6.4540169921001644E-2</v>
      </c>
      <c r="D11" s="3">
        <f t="shared" si="2"/>
        <v>7.6961295771848764E-2</v>
      </c>
      <c r="E11" s="3">
        <f t="shared" si="2"/>
        <v>0.17796989119093753</v>
      </c>
      <c r="F11" s="3">
        <f t="shared" si="2"/>
        <v>9.9021215282953254E-2</v>
      </c>
      <c r="G11" s="3">
        <f t="shared" si="2"/>
        <v>1.9774432354548618E-2</v>
      </c>
      <c r="H11" s="3">
        <f t="shared" si="2"/>
        <v>4.8541759825110546E-2</v>
      </c>
      <c r="I11" s="3">
        <f t="shared" si="2"/>
        <v>5.2566204600785017E-2</v>
      </c>
      <c r="J11" s="3">
        <f t="shared" si="2"/>
        <v>8.5656083867441751E-2</v>
      </c>
      <c r="K11" s="3">
        <f t="shared" si="2"/>
        <v>0.10930590748745467</v>
      </c>
      <c r="L11" s="3">
        <f t="shared" si="2"/>
        <v>8.8438416058031502E-2</v>
      </c>
      <c r="M11" s="3">
        <f t="shared" si="2"/>
        <v>9.8126894221692254E-2</v>
      </c>
    </row>
    <row r="12" spans="1:17" x14ac:dyDescent="0.2">
      <c r="B12" s="16">
        <f>B11*195</f>
        <v>15.424057236547922</v>
      </c>
      <c r="C12" s="16">
        <f t="shared" ref="C12:M12" si="3">C11*195</f>
        <v>12.58533313459532</v>
      </c>
      <c r="D12" s="16">
        <f t="shared" si="3"/>
        <v>15.007452675510509</v>
      </c>
      <c r="E12" s="16">
        <f t="shared" si="3"/>
        <v>34.704128782232821</v>
      </c>
      <c r="F12" s="16">
        <f t="shared" si="3"/>
        <v>19.309136980175886</v>
      </c>
      <c r="G12" s="16">
        <f t="shared" si="3"/>
        <v>3.8560143091369805</v>
      </c>
      <c r="H12" s="16">
        <f t="shared" si="3"/>
        <v>9.465643165896557</v>
      </c>
      <c r="I12" s="16">
        <f t="shared" si="3"/>
        <v>10.250409897153078</v>
      </c>
      <c r="J12" s="16">
        <f t="shared" si="3"/>
        <v>16.702936354151142</v>
      </c>
      <c r="K12" s="16">
        <f t="shared" si="3"/>
        <v>21.314651960053659</v>
      </c>
      <c r="L12" s="16">
        <f t="shared" si="3"/>
        <v>17.245491131316143</v>
      </c>
      <c r="M12" s="16">
        <f t="shared" si="3"/>
        <v>19.134744373229989</v>
      </c>
      <c r="N12" s="16"/>
    </row>
    <row r="13" spans="1:17" x14ac:dyDescent="0.2">
      <c r="C13" s="15"/>
      <c r="D13" s="15"/>
      <c r="E13" s="15"/>
      <c r="F13" s="15"/>
      <c r="G13" s="15"/>
      <c r="H13" s="15"/>
      <c r="I13" s="15"/>
      <c r="J13" s="15"/>
      <c r="K13" s="15"/>
      <c r="L13" s="15"/>
      <c r="M13" s="15"/>
      <c r="N13" s="15"/>
      <c r="O13" s="15"/>
    </row>
    <row r="16" spans="1:17" x14ac:dyDescent="0.2">
      <c r="B16" s="3">
        <v>15</v>
      </c>
      <c r="C16" s="15">
        <v>13</v>
      </c>
      <c r="D16" s="15">
        <v>15</v>
      </c>
      <c r="E16" s="15">
        <v>35</v>
      </c>
      <c r="F16" s="15">
        <v>19</v>
      </c>
      <c r="G16" s="15">
        <v>4</v>
      </c>
      <c r="H16" s="15">
        <v>9</v>
      </c>
      <c r="I16" s="15">
        <v>10</v>
      </c>
      <c r="J16" s="15">
        <v>17</v>
      </c>
      <c r="K16" s="15">
        <v>21</v>
      </c>
      <c r="L16" s="15">
        <v>17</v>
      </c>
      <c r="M16" s="15">
        <v>19</v>
      </c>
      <c r="N16" s="15">
        <v>1</v>
      </c>
      <c r="O16" s="1">
        <f>SUM(B16:N16)</f>
        <v>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CF6CF-7B44-423D-956A-A72383CDF828}">
  <dimension ref="A1:I21"/>
  <sheetViews>
    <sheetView view="pageBreakPreview" zoomScale="85" zoomScaleNormal="85" zoomScaleSheetLayoutView="85" workbookViewId="0">
      <selection activeCell="B8" sqref="B8:B19"/>
    </sheetView>
  </sheetViews>
  <sheetFormatPr baseColWidth="10" defaultColWidth="8.83203125" defaultRowHeight="15" x14ac:dyDescent="0.2"/>
  <cols>
    <col min="1" max="1" width="32" customWidth="1"/>
    <col min="2" max="2" width="32.5" customWidth="1"/>
    <col min="9" max="9" width="11" bestFit="1" customWidth="1"/>
  </cols>
  <sheetData>
    <row r="1" spans="1:9" x14ac:dyDescent="0.2">
      <c r="A1" s="36" t="s">
        <v>29</v>
      </c>
      <c r="B1" s="36"/>
    </row>
    <row r="2" spans="1:9" x14ac:dyDescent="0.2">
      <c r="A2" s="37"/>
      <c r="B2" s="37"/>
    </row>
    <row r="3" spans="1:9" x14ac:dyDescent="0.2">
      <c r="A3" s="38" t="s">
        <v>30</v>
      </c>
      <c r="B3" s="38"/>
      <c r="D3" s="34" t="s">
        <v>31</v>
      </c>
    </row>
    <row r="4" spans="1:9" x14ac:dyDescent="0.2">
      <c r="A4" s="39"/>
      <c r="B4" s="39"/>
      <c r="D4" s="34"/>
    </row>
    <row r="5" spans="1:9" x14ac:dyDescent="0.2">
      <c r="A5" s="35" t="s">
        <v>20</v>
      </c>
      <c r="B5" s="35" t="s">
        <v>16</v>
      </c>
      <c r="I5" s="34" t="s">
        <v>32</v>
      </c>
    </row>
    <row r="6" spans="1:9" x14ac:dyDescent="0.2">
      <c r="A6" s="35"/>
      <c r="B6" s="35"/>
      <c r="I6" s="34"/>
    </row>
    <row r="7" spans="1:9" x14ac:dyDescent="0.2">
      <c r="A7" s="35"/>
      <c r="B7" s="35"/>
      <c r="I7" s="34"/>
    </row>
    <row r="8" spans="1:9" ht="25" customHeight="1" x14ac:dyDescent="0.2">
      <c r="A8" s="22" t="s">
        <v>0</v>
      </c>
      <c r="B8" s="22">
        <v>15</v>
      </c>
      <c r="D8">
        <v>2</v>
      </c>
      <c r="E8">
        <v>8</v>
      </c>
    </row>
    <row r="9" spans="1:9" ht="25" customHeight="1" x14ac:dyDescent="0.2">
      <c r="A9" s="22" t="s">
        <v>1</v>
      </c>
      <c r="B9" s="22">
        <v>12</v>
      </c>
      <c r="D9">
        <v>12</v>
      </c>
      <c r="E9">
        <v>-3</v>
      </c>
      <c r="F9">
        <v>3</v>
      </c>
      <c r="G9">
        <f>F9/$F$17</f>
        <v>5.7692307692307696E-2</v>
      </c>
      <c r="H9">
        <f>$E$21*G9</f>
        <v>1.2692307692307694</v>
      </c>
      <c r="I9" s="23">
        <v>1</v>
      </c>
    </row>
    <row r="10" spans="1:9" ht="25" customHeight="1" x14ac:dyDescent="0.2">
      <c r="A10" s="22" t="s">
        <v>2</v>
      </c>
      <c r="B10" s="22">
        <v>14</v>
      </c>
      <c r="D10">
        <v>19</v>
      </c>
      <c r="E10">
        <v>-8</v>
      </c>
      <c r="F10">
        <v>8</v>
      </c>
      <c r="G10">
        <f t="shared" ref="G10:G16" si="0">F10/$F$17</f>
        <v>0.15384615384615385</v>
      </c>
      <c r="H10">
        <f t="shared" ref="H10:H21" si="1">$E$21*G10</f>
        <v>3.384615384615385</v>
      </c>
      <c r="I10" s="23">
        <v>3</v>
      </c>
    </row>
    <row r="11" spans="1:9" ht="25" customHeight="1" x14ac:dyDescent="0.2">
      <c r="A11" s="22" t="s">
        <v>3</v>
      </c>
      <c r="B11" s="22">
        <v>32</v>
      </c>
      <c r="D11">
        <v>29</v>
      </c>
      <c r="E11">
        <v>-6</v>
      </c>
      <c r="F11">
        <v>6</v>
      </c>
      <c r="G11">
        <f t="shared" si="0"/>
        <v>0.11538461538461539</v>
      </c>
      <c r="H11">
        <f t="shared" si="1"/>
        <v>2.5384615384615388</v>
      </c>
      <c r="I11" s="23">
        <v>3</v>
      </c>
    </row>
    <row r="12" spans="1:9" ht="25" customHeight="1" x14ac:dyDescent="0.2">
      <c r="A12" s="22" t="s">
        <v>4</v>
      </c>
      <c r="B12" s="22">
        <v>21</v>
      </c>
      <c r="D12">
        <v>27</v>
      </c>
      <c r="E12">
        <v>-12</v>
      </c>
      <c r="F12">
        <v>12</v>
      </c>
      <c r="G12">
        <f t="shared" si="0"/>
        <v>0.23076923076923078</v>
      </c>
      <c r="H12">
        <f t="shared" si="1"/>
        <v>5.0769230769230775</v>
      </c>
      <c r="I12" s="23">
        <v>5</v>
      </c>
    </row>
    <row r="13" spans="1:9" ht="25" customHeight="1" x14ac:dyDescent="0.2">
      <c r="A13" s="22" t="s">
        <v>24</v>
      </c>
      <c r="B13" s="22">
        <v>4</v>
      </c>
      <c r="D13">
        <v>3</v>
      </c>
      <c r="E13">
        <v>-1</v>
      </c>
      <c r="F13">
        <v>1</v>
      </c>
      <c r="G13">
        <f t="shared" si="0"/>
        <v>1.9230769230769232E-2</v>
      </c>
      <c r="H13">
        <f t="shared" si="1"/>
        <v>0.42307692307692313</v>
      </c>
      <c r="I13" s="23">
        <v>0</v>
      </c>
    </row>
    <row r="14" spans="1:9" ht="25" customHeight="1" x14ac:dyDescent="0.2">
      <c r="A14" s="22" t="s">
        <v>5</v>
      </c>
      <c r="B14" s="22">
        <v>8</v>
      </c>
      <c r="D14">
        <v>10</v>
      </c>
      <c r="E14">
        <v>-5</v>
      </c>
      <c r="F14">
        <v>5</v>
      </c>
      <c r="G14">
        <f t="shared" si="0"/>
        <v>9.6153846153846159E-2</v>
      </c>
      <c r="H14">
        <f t="shared" si="1"/>
        <v>2.1153846153846154</v>
      </c>
      <c r="I14" s="23">
        <v>2</v>
      </c>
    </row>
    <row r="15" spans="1:9" ht="25" customHeight="1" x14ac:dyDescent="0.2">
      <c r="A15" s="22" t="s">
        <v>6</v>
      </c>
      <c r="B15" s="22">
        <v>10</v>
      </c>
      <c r="D15">
        <v>18</v>
      </c>
      <c r="E15">
        <v>-11</v>
      </c>
      <c r="F15">
        <v>11</v>
      </c>
      <c r="G15">
        <f t="shared" si="0"/>
        <v>0.21153846153846154</v>
      </c>
      <c r="H15">
        <f t="shared" si="1"/>
        <v>4.6538461538461542</v>
      </c>
      <c r="I15" s="23">
        <v>5</v>
      </c>
    </row>
    <row r="16" spans="1:9" ht="25" customHeight="1" x14ac:dyDescent="0.2">
      <c r="A16" s="22" t="s">
        <v>7</v>
      </c>
      <c r="B16" s="22">
        <v>16</v>
      </c>
      <c r="D16">
        <v>17</v>
      </c>
      <c r="E16">
        <v>-5</v>
      </c>
      <c r="F16">
        <v>6</v>
      </c>
      <c r="G16">
        <f t="shared" si="0"/>
        <v>0.11538461538461539</v>
      </c>
      <c r="H16">
        <f t="shared" si="1"/>
        <v>2.5384615384615388</v>
      </c>
      <c r="I16" s="23">
        <v>3</v>
      </c>
    </row>
    <row r="17" spans="1:8" ht="25" customHeight="1" x14ac:dyDescent="0.2">
      <c r="A17" s="22" t="s">
        <v>8</v>
      </c>
      <c r="B17" s="22">
        <v>21</v>
      </c>
      <c r="D17">
        <v>8</v>
      </c>
      <c r="E17">
        <v>8</v>
      </c>
      <c r="F17">
        <f>SUM(F9:F16)</f>
        <v>52</v>
      </c>
    </row>
    <row r="18" spans="1:8" ht="25" customHeight="1" x14ac:dyDescent="0.2">
      <c r="A18" s="22" t="s">
        <v>9</v>
      </c>
      <c r="B18" s="22">
        <v>17</v>
      </c>
      <c r="D18">
        <v>9</v>
      </c>
      <c r="E18">
        <v>3</v>
      </c>
    </row>
    <row r="19" spans="1:8" ht="25" customHeight="1" x14ac:dyDescent="0.2">
      <c r="A19" s="22" t="s">
        <v>10</v>
      </c>
      <c r="B19" s="22">
        <v>19</v>
      </c>
      <c r="D19">
        <v>11</v>
      </c>
      <c r="E19">
        <v>3</v>
      </c>
    </row>
    <row r="20" spans="1:8" ht="25" customHeight="1" x14ac:dyDescent="0.2">
      <c r="A20" s="22" t="s">
        <v>33</v>
      </c>
      <c r="B20" s="22">
        <v>2</v>
      </c>
    </row>
    <row r="21" spans="1:8" ht="25" customHeight="1" x14ac:dyDescent="0.2">
      <c r="A21" s="22" t="s">
        <v>28</v>
      </c>
      <c r="B21" s="21">
        <f>SUM(B8:B20)</f>
        <v>191</v>
      </c>
      <c r="D21">
        <v>166</v>
      </c>
      <c r="E21">
        <v>22</v>
      </c>
      <c r="H21">
        <f t="shared" si="1"/>
        <v>0</v>
      </c>
    </row>
  </sheetData>
  <mergeCells count="6">
    <mergeCell ref="I5:I7"/>
    <mergeCell ref="A5:A7"/>
    <mergeCell ref="B5:B7"/>
    <mergeCell ref="A1:B2"/>
    <mergeCell ref="A3:B4"/>
    <mergeCell ref="D3:D4"/>
  </mergeCells>
  <pageMargins left="0.7" right="0.7" top="0.75" bottom="0.75" header="0.3" footer="0.3"/>
  <pageSetup paperSize="9" orientation="portrait" horizontalDpi="1200" verticalDpi="1200"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CD7B7-01C8-40CA-8096-76CD53786173}">
  <dimension ref="A1:H40"/>
  <sheetViews>
    <sheetView tabSelected="1" workbookViewId="0">
      <selection activeCell="B21" sqref="B21:F31"/>
    </sheetView>
  </sheetViews>
  <sheetFormatPr baseColWidth="10" defaultColWidth="8.83203125" defaultRowHeight="15" x14ac:dyDescent="0.2"/>
  <cols>
    <col min="1" max="1" width="13.33203125" bestFit="1" customWidth="1"/>
    <col min="3" max="3" width="10.33203125" customWidth="1"/>
    <col min="4" max="4" width="16" customWidth="1"/>
    <col min="5" max="5" width="23.33203125" bestFit="1" customWidth="1"/>
    <col min="6" max="6" width="48.6640625" customWidth="1"/>
  </cols>
  <sheetData>
    <row r="1" spans="1:8" ht="16" x14ac:dyDescent="0.2">
      <c r="A1" s="42" t="s">
        <v>19</v>
      </c>
      <c r="B1" s="42"/>
      <c r="C1" s="42"/>
      <c r="D1" s="42"/>
      <c r="E1" s="42"/>
      <c r="F1" s="42"/>
    </row>
    <row r="2" spans="1:8" x14ac:dyDescent="0.2">
      <c r="A2" s="17"/>
      <c r="B2" s="17"/>
      <c r="C2" s="17"/>
      <c r="D2" s="17"/>
      <c r="E2" s="17"/>
      <c r="F2" s="17"/>
    </row>
    <row r="3" spans="1:8" x14ac:dyDescent="0.2">
      <c r="A3" s="17"/>
      <c r="B3" s="17"/>
      <c r="C3" s="17"/>
      <c r="D3" s="17"/>
      <c r="E3" s="17"/>
      <c r="F3" s="17"/>
    </row>
    <row r="4" spans="1:8" ht="16" x14ac:dyDescent="0.2">
      <c r="A4" s="43" t="s">
        <v>20</v>
      </c>
      <c r="B4" s="43" t="s">
        <v>16</v>
      </c>
      <c r="C4" s="46" t="s">
        <v>21</v>
      </c>
      <c r="D4" s="47"/>
      <c r="E4" s="47"/>
      <c r="F4" s="48"/>
    </row>
    <row r="5" spans="1:8" ht="16" x14ac:dyDescent="0.2">
      <c r="A5" s="44"/>
      <c r="B5" s="44"/>
      <c r="C5" s="49" t="s">
        <v>26</v>
      </c>
      <c r="D5" s="29"/>
      <c r="E5" s="51" t="s">
        <v>22</v>
      </c>
      <c r="F5" s="52"/>
    </row>
    <row r="6" spans="1:8" ht="68" x14ac:dyDescent="0.2">
      <c r="A6" s="45"/>
      <c r="B6" s="45"/>
      <c r="C6" s="50"/>
      <c r="D6" s="24" t="s">
        <v>35</v>
      </c>
      <c r="E6" s="19" t="s">
        <v>27</v>
      </c>
      <c r="F6" s="19" t="s">
        <v>23</v>
      </c>
    </row>
    <row r="7" spans="1:8" ht="16" x14ac:dyDescent="0.2">
      <c r="A7" s="18" t="s">
        <v>0</v>
      </c>
      <c r="B7" s="3">
        <v>15</v>
      </c>
      <c r="C7" s="20">
        <f>ROUNDUP(0.2*B7,0)</f>
        <v>3</v>
      </c>
      <c r="D7" s="20">
        <f>B7-C7</f>
        <v>12</v>
      </c>
      <c r="E7" s="20">
        <f>D7-F7</f>
        <v>10</v>
      </c>
      <c r="F7" s="20">
        <f>ROUNDUP(0.15*D7,0)</f>
        <v>2</v>
      </c>
    </row>
    <row r="8" spans="1:8" ht="16" x14ac:dyDescent="0.2">
      <c r="A8" s="18" t="s">
        <v>1</v>
      </c>
      <c r="B8" s="15">
        <v>13</v>
      </c>
      <c r="C8" s="20">
        <f t="shared" ref="C8:C19" si="0">ROUNDUP(0.2*B8,0)</f>
        <v>3</v>
      </c>
      <c r="D8" s="20">
        <f t="shared" ref="D8:D19" si="1">B8-C8</f>
        <v>10</v>
      </c>
      <c r="E8" s="20">
        <f t="shared" ref="E8:E19" si="2">D8-F8</f>
        <v>8</v>
      </c>
      <c r="F8" s="20">
        <f t="shared" ref="F8:F19" si="3">ROUNDUP(0.15*D8,0)</f>
        <v>2</v>
      </c>
      <c r="H8" s="31"/>
    </row>
    <row r="9" spans="1:8" ht="16" x14ac:dyDescent="0.2">
      <c r="A9" s="18" t="s">
        <v>2</v>
      </c>
      <c r="B9" s="15">
        <v>15</v>
      </c>
      <c r="C9" s="20">
        <f t="shared" si="0"/>
        <v>3</v>
      </c>
      <c r="D9" s="20">
        <f t="shared" si="1"/>
        <v>12</v>
      </c>
      <c r="E9" s="20">
        <f t="shared" si="2"/>
        <v>10</v>
      </c>
      <c r="F9" s="20">
        <f t="shared" si="3"/>
        <v>2</v>
      </c>
    </row>
    <row r="10" spans="1:8" ht="16" x14ac:dyDescent="0.2">
      <c r="A10" s="18" t="s">
        <v>3</v>
      </c>
      <c r="B10" s="15">
        <v>35</v>
      </c>
      <c r="C10" s="20">
        <f t="shared" si="0"/>
        <v>7</v>
      </c>
      <c r="D10" s="20">
        <f t="shared" si="1"/>
        <v>28</v>
      </c>
      <c r="E10" s="20">
        <f t="shared" si="2"/>
        <v>23</v>
      </c>
      <c r="F10" s="20">
        <f t="shared" si="3"/>
        <v>5</v>
      </c>
    </row>
    <row r="11" spans="1:8" ht="16" x14ac:dyDescent="0.2">
      <c r="A11" s="18" t="s">
        <v>4</v>
      </c>
      <c r="B11" s="15">
        <v>19</v>
      </c>
      <c r="C11" s="20">
        <f t="shared" si="0"/>
        <v>4</v>
      </c>
      <c r="D11" s="20">
        <f t="shared" si="1"/>
        <v>15</v>
      </c>
      <c r="E11" s="20">
        <f t="shared" si="2"/>
        <v>12</v>
      </c>
      <c r="F11" s="20">
        <f t="shared" si="3"/>
        <v>3</v>
      </c>
    </row>
    <row r="12" spans="1:8" ht="16" x14ac:dyDescent="0.2">
      <c r="A12" s="18" t="s">
        <v>24</v>
      </c>
      <c r="B12" s="15">
        <v>4</v>
      </c>
      <c r="C12" s="20">
        <f t="shared" si="0"/>
        <v>1</v>
      </c>
      <c r="D12" s="20">
        <f t="shared" si="1"/>
        <v>3</v>
      </c>
      <c r="E12" s="20">
        <f t="shared" si="2"/>
        <v>2</v>
      </c>
      <c r="F12" s="20">
        <f t="shared" si="3"/>
        <v>1</v>
      </c>
    </row>
    <row r="13" spans="1:8" ht="16" x14ac:dyDescent="0.2">
      <c r="A13" s="18" t="s">
        <v>5</v>
      </c>
      <c r="B13" s="15">
        <v>9</v>
      </c>
      <c r="C13" s="20">
        <f t="shared" si="0"/>
        <v>2</v>
      </c>
      <c r="D13" s="20">
        <f t="shared" si="1"/>
        <v>7</v>
      </c>
      <c r="E13" s="20">
        <f t="shared" si="2"/>
        <v>5</v>
      </c>
      <c r="F13" s="20">
        <f t="shared" si="3"/>
        <v>2</v>
      </c>
    </row>
    <row r="14" spans="1:8" ht="16" x14ac:dyDescent="0.2">
      <c r="A14" s="18" t="s">
        <v>6</v>
      </c>
      <c r="B14" s="15">
        <v>10</v>
      </c>
      <c r="C14" s="20">
        <f t="shared" si="0"/>
        <v>2</v>
      </c>
      <c r="D14" s="20">
        <f t="shared" si="1"/>
        <v>8</v>
      </c>
      <c r="E14" s="20">
        <f t="shared" si="2"/>
        <v>6</v>
      </c>
      <c r="F14" s="20">
        <f t="shared" si="3"/>
        <v>2</v>
      </c>
    </row>
    <row r="15" spans="1:8" ht="16" x14ac:dyDescent="0.2">
      <c r="A15" s="18" t="s">
        <v>7</v>
      </c>
      <c r="B15" s="15">
        <v>17</v>
      </c>
      <c r="C15" s="20">
        <f t="shared" si="0"/>
        <v>4</v>
      </c>
      <c r="D15" s="20">
        <f t="shared" si="1"/>
        <v>13</v>
      </c>
      <c r="E15" s="20">
        <f t="shared" si="2"/>
        <v>11</v>
      </c>
      <c r="F15" s="20">
        <f t="shared" si="3"/>
        <v>2</v>
      </c>
    </row>
    <row r="16" spans="1:8" ht="16" x14ac:dyDescent="0.2">
      <c r="A16" s="18" t="s">
        <v>8</v>
      </c>
      <c r="B16" s="15">
        <v>21</v>
      </c>
      <c r="C16" s="20">
        <f t="shared" si="0"/>
        <v>5</v>
      </c>
      <c r="D16" s="20">
        <f t="shared" si="1"/>
        <v>16</v>
      </c>
      <c r="E16" s="20">
        <f t="shared" si="2"/>
        <v>13</v>
      </c>
      <c r="F16" s="20">
        <f t="shared" si="3"/>
        <v>3</v>
      </c>
    </row>
    <row r="17" spans="1:6" ht="16" x14ac:dyDescent="0.2">
      <c r="A17" s="18" t="s">
        <v>9</v>
      </c>
      <c r="B17" s="15">
        <v>17</v>
      </c>
      <c r="C17" s="20">
        <f t="shared" si="0"/>
        <v>4</v>
      </c>
      <c r="D17" s="20">
        <f t="shared" si="1"/>
        <v>13</v>
      </c>
      <c r="E17" s="20">
        <f t="shared" si="2"/>
        <v>11</v>
      </c>
      <c r="F17" s="20">
        <f t="shared" si="3"/>
        <v>2</v>
      </c>
    </row>
    <row r="18" spans="1:6" ht="16" x14ac:dyDescent="0.2">
      <c r="A18" s="18" t="s">
        <v>10</v>
      </c>
      <c r="B18" s="15">
        <v>19</v>
      </c>
      <c r="C18" s="20">
        <f t="shared" si="0"/>
        <v>4</v>
      </c>
      <c r="D18" s="20">
        <f t="shared" si="1"/>
        <v>15</v>
      </c>
      <c r="E18" s="20">
        <f t="shared" si="2"/>
        <v>12</v>
      </c>
      <c r="F18" s="20">
        <f t="shared" si="3"/>
        <v>3</v>
      </c>
    </row>
    <row r="19" spans="1:6" ht="16" x14ac:dyDescent="0.2">
      <c r="A19" s="18" t="s">
        <v>34</v>
      </c>
      <c r="B19" s="15">
        <v>1</v>
      </c>
      <c r="C19" s="20">
        <f t="shared" si="0"/>
        <v>1</v>
      </c>
      <c r="D19" s="20">
        <f t="shared" si="1"/>
        <v>0</v>
      </c>
      <c r="E19" s="20">
        <f t="shared" si="2"/>
        <v>0</v>
      </c>
      <c r="F19" s="20">
        <f t="shared" si="3"/>
        <v>0</v>
      </c>
    </row>
    <row r="20" spans="1:6" ht="16" x14ac:dyDescent="0.2">
      <c r="A20" s="18" t="s">
        <v>37</v>
      </c>
      <c r="B20" s="30">
        <f>SUM(B7:B19)</f>
        <v>195</v>
      </c>
      <c r="C20" s="20">
        <f>SUM(C7:C19)</f>
        <v>43</v>
      </c>
      <c r="D20" s="30">
        <f t="shared" ref="D20:F20" si="4">SUM(D7:D19)</f>
        <v>152</v>
      </c>
      <c r="E20" s="30">
        <f t="shared" si="4"/>
        <v>123</v>
      </c>
      <c r="F20" s="30">
        <f t="shared" si="4"/>
        <v>29</v>
      </c>
    </row>
    <row r="21" spans="1:6" x14ac:dyDescent="0.2">
      <c r="A21" s="17"/>
      <c r="B21" s="41" t="s">
        <v>25</v>
      </c>
      <c r="C21" s="41"/>
      <c r="D21" s="41"/>
      <c r="E21" s="41"/>
      <c r="F21" s="41"/>
    </row>
    <row r="22" spans="1:6" x14ac:dyDescent="0.2">
      <c r="A22" s="17"/>
      <c r="B22" s="41"/>
      <c r="C22" s="41"/>
      <c r="D22" s="41"/>
      <c r="E22" s="41"/>
      <c r="F22" s="41"/>
    </row>
    <row r="23" spans="1:6" x14ac:dyDescent="0.2">
      <c r="A23" s="17"/>
      <c r="B23" s="41"/>
      <c r="C23" s="41"/>
      <c r="D23" s="41"/>
      <c r="E23" s="41"/>
      <c r="F23" s="41"/>
    </row>
    <row r="24" spans="1:6" x14ac:dyDescent="0.2">
      <c r="A24" s="17"/>
      <c r="B24" s="41"/>
      <c r="C24" s="41"/>
      <c r="D24" s="41"/>
      <c r="E24" s="41"/>
      <c r="F24" s="41"/>
    </row>
    <row r="25" spans="1:6" x14ac:dyDescent="0.2">
      <c r="A25" s="17"/>
      <c r="B25" s="41"/>
      <c r="C25" s="41"/>
      <c r="D25" s="41"/>
      <c r="E25" s="41"/>
      <c r="F25" s="41"/>
    </row>
    <row r="26" spans="1:6" x14ac:dyDescent="0.2">
      <c r="A26" s="17"/>
      <c r="B26" s="41"/>
      <c r="C26" s="41"/>
      <c r="D26" s="41"/>
      <c r="E26" s="41"/>
      <c r="F26" s="41"/>
    </row>
    <row r="27" spans="1:6" x14ac:dyDescent="0.2">
      <c r="A27" s="17"/>
      <c r="B27" s="41"/>
      <c r="C27" s="41"/>
      <c r="D27" s="41"/>
      <c r="E27" s="41"/>
      <c r="F27" s="41"/>
    </row>
    <row r="28" spans="1:6" x14ac:dyDescent="0.2">
      <c r="A28" s="17"/>
      <c r="B28" s="41"/>
      <c r="C28" s="41"/>
      <c r="D28" s="41"/>
      <c r="E28" s="41"/>
      <c r="F28" s="41"/>
    </row>
    <row r="29" spans="1:6" x14ac:dyDescent="0.2">
      <c r="A29" s="17"/>
      <c r="B29" s="41"/>
      <c r="C29" s="41"/>
      <c r="D29" s="41"/>
      <c r="E29" s="41"/>
      <c r="F29" s="41"/>
    </row>
    <row r="30" spans="1:6" x14ac:dyDescent="0.2">
      <c r="A30" s="17"/>
      <c r="B30" s="41"/>
      <c r="C30" s="41"/>
      <c r="D30" s="41"/>
      <c r="E30" s="41"/>
      <c r="F30" s="41"/>
    </row>
    <row r="31" spans="1:6" x14ac:dyDescent="0.2">
      <c r="A31" s="17"/>
      <c r="B31" s="41"/>
      <c r="C31" s="41"/>
      <c r="D31" s="41"/>
      <c r="E31" s="41"/>
      <c r="F31" s="41"/>
    </row>
    <row r="33" spans="2:6" x14ac:dyDescent="0.2">
      <c r="B33" s="40" t="s">
        <v>36</v>
      </c>
      <c r="C33" s="40"/>
      <c r="D33" s="40"/>
      <c r="E33" s="40"/>
      <c r="F33" s="40"/>
    </row>
    <row r="34" spans="2:6" x14ac:dyDescent="0.2">
      <c r="B34" s="40"/>
      <c r="C34" s="40"/>
      <c r="D34" s="40"/>
      <c r="E34" s="40"/>
      <c r="F34" s="40"/>
    </row>
    <row r="35" spans="2:6" x14ac:dyDescent="0.2">
      <c r="B35" s="40"/>
      <c r="C35" s="40"/>
      <c r="D35" s="40"/>
      <c r="E35" s="40"/>
      <c r="F35" s="40"/>
    </row>
    <row r="36" spans="2:6" x14ac:dyDescent="0.2">
      <c r="B36" s="40"/>
      <c r="C36" s="40"/>
      <c r="D36" s="40"/>
      <c r="E36" s="40"/>
      <c r="F36" s="40"/>
    </row>
    <row r="37" spans="2:6" x14ac:dyDescent="0.2">
      <c r="B37" s="40"/>
      <c r="C37" s="40"/>
      <c r="D37" s="40"/>
      <c r="E37" s="40"/>
      <c r="F37" s="40"/>
    </row>
    <row r="38" spans="2:6" x14ac:dyDescent="0.2">
      <c r="B38" s="40"/>
      <c r="C38" s="40"/>
      <c r="D38" s="40"/>
      <c r="E38" s="40"/>
      <c r="F38" s="40"/>
    </row>
    <row r="39" spans="2:6" x14ac:dyDescent="0.2">
      <c r="B39" s="40"/>
      <c r="C39" s="40"/>
      <c r="D39" s="40"/>
      <c r="E39" s="40"/>
      <c r="F39" s="40"/>
    </row>
    <row r="40" spans="2:6" ht="94.5" customHeight="1" x14ac:dyDescent="0.2">
      <c r="B40" s="40"/>
      <c r="C40" s="40"/>
      <c r="D40" s="40"/>
      <c r="E40" s="40"/>
      <c r="F40" s="40"/>
    </row>
  </sheetData>
  <mergeCells count="8">
    <mergeCell ref="B33:F40"/>
    <mergeCell ref="B21:F31"/>
    <mergeCell ref="A1:F1"/>
    <mergeCell ref="A4:A6"/>
    <mergeCell ref="B4:B6"/>
    <mergeCell ref="C4:F4"/>
    <mergeCell ref="C5:C6"/>
    <mergeCell ref="E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Lucrez acum</vt:lpstr>
      <vt:lpstr>Sheet4</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Mecu Andra</dc:creator>
  <cp:lastModifiedBy>claudiamiu05@gmail.com</cp:lastModifiedBy>
  <cp:lastPrinted>2023-05-23T13:13:30Z</cp:lastPrinted>
  <dcterms:created xsi:type="dcterms:W3CDTF">2017-04-25T11:18:47Z</dcterms:created>
  <dcterms:modified xsi:type="dcterms:W3CDTF">2024-05-20T07:48:39Z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